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10620" activeTab="0"/>
  </bookViews>
  <sheets>
    <sheet name="Revenue Report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<sst xmlns="http://schemas.openxmlformats.org/spreadsheetml/2006/main" count="65" uniqueCount="61">
  <si>
    <t>Fees Collected</t>
  </si>
  <si>
    <t xml:space="preserve">Nov. 07 </t>
  </si>
  <si>
    <t>Dec. 07</t>
  </si>
  <si>
    <t>Jan. 08</t>
  </si>
  <si>
    <t>Feb. 08</t>
  </si>
  <si>
    <t>Mar. 08</t>
  </si>
  <si>
    <t>AR</t>
  </si>
  <si>
    <t>CO</t>
  </si>
  <si>
    <t>CT</t>
  </si>
  <si>
    <t>GA</t>
  </si>
  <si>
    <t>ID</t>
  </si>
  <si>
    <t>IN</t>
  </si>
  <si>
    <t>KS</t>
  </si>
  <si>
    <t>KY</t>
  </si>
  <si>
    <t>LA</t>
  </si>
  <si>
    <t>MA</t>
  </si>
  <si>
    <t>MI</t>
  </si>
  <si>
    <t>MS</t>
  </si>
  <si>
    <t>NE</t>
  </si>
  <si>
    <t>NH</t>
  </si>
  <si>
    <t>NM</t>
  </si>
  <si>
    <t>NY</t>
  </si>
  <si>
    <t>OH</t>
  </si>
  <si>
    <t>OK</t>
  </si>
  <si>
    <t>RI</t>
  </si>
  <si>
    <t>SC</t>
  </si>
  <si>
    <t>SD</t>
  </si>
  <si>
    <t>TN</t>
  </si>
  <si>
    <t>TX</t>
  </si>
  <si>
    <t>UT</t>
  </si>
  <si>
    <t>WA</t>
  </si>
  <si>
    <t>WV</t>
  </si>
  <si>
    <t>WI</t>
  </si>
  <si>
    <t>TOTAL</t>
  </si>
  <si>
    <t>Excess</t>
  </si>
  <si>
    <t>Revenue</t>
  </si>
  <si>
    <t>Entitlement</t>
  </si>
  <si>
    <t>Short of Entitlement</t>
  </si>
  <si>
    <t>$</t>
  </si>
  <si>
    <t>% Total</t>
  </si>
  <si>
    <t xml:space="preserve">Distribution </t>
  </si>
  <si>
    <t>Of Excess</t>
  </si>
  <si>
    <t>Depository</t>
  </si>
  <si>
    <t>Balance</t>
  </si>
  <si>
    <t>Base</t>
  </si>
  <si>
    <t>State</t>
  </si>
  <si>
    <t>Collected</t>
  </si>
  <si>
    <t>%</t>
  </si>
  <si>
    <t>AL*</t>
  </si>
  <si>
    <t>IA*</t>
  </si>
  <si>
    <t>IL*</t>
  </si>
  <si>
    <t>ME*</t>
  </si>
  <si>
    <t>MT*</t>
  </si>
  <si>
    <t>ND*</t>
  </si>
  <si>
    <t>VA*</t>
  </si>
  <si>
    <t>Unified Carrier Registration Monthly Fees Collection Report - Through October 2007</t>
  </si>
  <si>
    <t>2007</t>
  </si>
  <si>
    <t>All</t>
  </si>
  <si>
    <t>Sep-Oct 07</t>
  </si>
  <si>
    <t>UCR Board Minutes 1-13&amp;14-09</t>
  </si>
  <si>
    <t>Exhibit A1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</si>
</sst>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&quot;$&quot;#,##0.0"/>
    <numFmt numFmtId="170" formatCode="&quot;$&quot;#,##0"/>
    <numFmt numFmtId="171" formatCode="_(* #,##0.0_);_(* \(#,##0.0\);_(* &quot;-&quot;??_);_(@_)"/>
    <numFmt numFmtId="172" formatCode="_(* #,##0_);_(* \(#,##0\);_(* &quot;-&quot;??_);_(@_)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6"/>
      <name val="Arial"/>
      <family val="0"/>
    </font>
    <font>
      <b/>
      <u val="single"/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6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44" fontId="0" fillId="0" borderId="0" xfId="44" applyFont="1" applyAlignment="1">
      <alignment/>
    </xf>
    <xf numFmtId="167" fontId="0" fillId="0" borderId="0" xfId="44" applyNumberFormat="1" applyFont="1" applyAlignment="1">
      <alignment/>
    </xf>
    <xf numFmtId="0" fontId="0" fillId="0" borderId="10" xfId="0" applyBorder="1" applyAlignment="1">
      <alignment horizontal="centerContinuous"/>
    </xf>
    <xf numFmtId="0" fontId="4" fillId="0" borderId="0" xfId="0" applyFont="1" applyAlignment="1">
      <alignment horizontal="center"/>
    </xf>
    <xf numFmtId="167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7" fontId="0" fillId="0" borderId="0" xfId="44" applyNumberFormat="1" applyFont="1" applyAlignment="1">
      <alignment horizontal="right"/>
    </xf>
    <xf numFmtId="44" fontId="0" fillId="0" borderId="0" xfId="0" applyNumberForma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7" fontId="0" fillId="0" borderId="0" xfId="44" applyNumberFormat="1" applyFont="1" applyFill="1" applyAlignment="1">
      <alignment/>
    </xf>
    <xf numFmtId="0" fontId="0" fillId="0" borderId="0" xfId="0" applyFill="1" applyAlignment="1">
      <alignment/>
    </xf>
    <xf numFmtId="44" fontId="0" fillId="0" borderId="0" xfId="44" applyFont="1" applyFill="1" applyAlignment="1">
      <alignment/>
    </xf>
    <xf numFmtId="172" fontId="0" fillId="0" borderId="0" xfId="42" applyNumberFormat="1" applyFont="1" applyAlignment="1" quotePrefix="1">
      <alignment horizontal="center"/>
    </xf>
    <xf numFmtId="0" fontId="7" fillId="0" borderId="0" xfId="0" applyFont="1" applyAlignment="1">
      <alignment horizontal="centerContinuous"/>
    </xf>
    <xf numFmtId="164" fontId="7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Fill="1" applyBorder="1" applyAlignment="1">
      <alignment/>
    </xf>
    <xf numFmtId="167" fontId="0" fillId="0" borderId="10" xfId="44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7" fontId="0" fillId="0" borderId="0" xfId="44" applyNumberFormat="1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44" fontId="0" fillId="0" borderId="15" xfId="44" applyFont="1" applyFill="1" applyBorder="1" applyAlignment="1">
      <alignment/>
    </xf>
    <xf numFmtId="4" fontId="0" fillId="0" borderId="16" xfId="0" applyNumberFormat="1" applyBorder="1" applyAlignment="1">
      <alignment/>
    </xf>
    <xf numFmtId="167" fontId="0" fillId="0" borderId="17" xfId="44" applyNumberFormat="1" applyFont="1" applyFill="1" applyBorder="1" applyAlignment="1">
      <alignment/>
    </xf>
    <xf numFmtId="0" fontId="0" fillId="22" borderId="18" xfId="0" applyFill="1" applyBorder="1" applyAlignment="1">
      <alignment horizontal="center"/>
    </xf>
    <xf numFmtId="167" fontId="0" fillId="22" borderId="19" xfId="44" applyNumberFormat="1" applyFont="1" applyFill="1" applyBorder="1" applyAlignment="1">
      <alignment/>
    </xf>
    <xf numFmtId="167" fontId="0" fillId="22" borderId="20" xfId="0" applyNumberFormat="1" applyFill="1" applyBorder="1" applyAlignment="1">
      <alignment/>
    </xf>
    <xf numFmtId="168" fontId="0" fillId="0" borderId="0" xfId="59" applyNumberFormat="1" applyFont="1" applyAlignment="1">
      <alignment/>
    </xf>
    <xf numFmtId="17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State % Entitlement Collected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75"/>
          <c:w val="0.988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tx>
            <c:v>%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Report'!$A$10:$A$43</c:f>
              <c:strCache>
                <c:ptCount val="34"/>
                <c:pt idx="0">
                  <c:v>AL*</c:v>
                </c:pt>
                <c:pt idx="1">
                  <c:v>AR</c:v>
                </c:pt>
                <c:pt idx="2">
                  <c:v>CO</c:v>
                </c:pt>
                <c:pt idx="3">
                  <c:v>CT</c:v>
                </c:pt>
                <c:pt idx="4">
                  <c:v>GA</c:v>
                </c:pt>
                <c:pt idx="5">
                  <c:v>IA*</c:v>
                </c:pt>
                <c:pt idx="6">
                  <c:v>ID</c:v>
                </c:pt>
                <c:pt idx="7">
                  <c:v>IL*</c:v>
                </c:pt>
                <c:pt idx="8">
                  <c:v>IN</c:v>
                </c:pt>
                <c:pt idx="9">
                  <c:v>KS</c:v>
                </c:pt>
                <c:pt idx="10">
                  <c:v>KY</c:v>
                </c:pt>
                <c:pt idx="11">
                  <c:v>LA</c:v>
                </c:pt>
                <c:pt idx="12">
                  <c:v>MA</c:v>
                </c:pt>
                <c:pt idx="13">
                  <c:v>ME*</c:v>
                </c:pt>
                <c:pt idx="14">
                  <c:v>MI</c:v>
                </c:pt>
                <c:pt idx="15">
                  <c:v>MS</c:v>
                </c:pt>
                <c:pt idx="16">
                  <c:v>MT*</c:v>
                </c:pt>
                <c:pt idx="17">
                  <c:v>ND*</c:v>
                </c:pt>
                <c:pt idx="18">
                  <c:v>NE</c:v>
                </c:pt>
                <c:pt idx="19">
                  <c:v>NH</c:v>
                </c:pt>
                <c:pt idx="20">
                  <c:v>NM</c:v>
                </c:pt>
                <c:pt idx="21">
                  <c:v>NY</c:v>
                </c:pt>
                <c:pt idx="22">
                  <c:v>OH</c:v>
                </c:pt>
                <c:pt idx="23">
                  <c:v>OK</c:v>
                </c:pt>
                <c:pt idx="24">
                  <c:v>RI</c:v>
                </c:pt>
                <c:pt idx="25">
                  <c:v>SC</c:v>
                </c:pt>
                <c:pt idx="26">
                  <c:v>SD</c:v>
                </c:pt>
                <c:pt idx="27">
                  <c:v>TN</c:v>
                </c:pt>
                <c:pt idx="28">
                  <c:v>TX</c:v>
                </c:pt>
                <c:pt idx="29">
                  <c:v>UT</c:v>
                </c:pt>
                <c:pt idx="30">
                  <c:v>VA*</c:v>
                </c:pt>
                <c:pt idx="31">
                  <c:v>WA</c:v>
                </c:pt>
                <c:pt idx="32">
                  <c:v>WI</c:v>
                </c:pt>
                <c:pt idx="33">
                  <c:v>WV</c:v>
                </c:pt>
              </c:strCache>
            </c:strRef>
          </c:cat>
          <c:val>
            <c:numRef>
              <c:f>'Revenue Report'!$X$10:$X$44</c:f>
              <c:numCache>
                <c:ptCount val="35"/>
                <c:pt idx="0">
                  <c:v>0.5790482468492811</c:v>
                </c:pt>
                <c:pt idx="1">
                  <c:v>0.5737751463661575</c:v>
                </c:pt>
                <c:pt idx="2">
                  <c:v>0.3383050437069912</c:v>
                </c:pt>
                <c:pt idx="3">
                  <c:v>0.15182181836771208</c:v>
                </c:pt>
                <c:pt idx="4">
                  <c:v>0.9182608662962489</c:v>
                </c:pt>
                <c:pt idx="5">
                  <c:v>1</c:v>
                </c:pt>
                <c:pt idx="6">
                  <c:v>0.5846593775226098</c:v>
                </c:pt>
                <c:pt idx="7">
                  <c:v>1</c:v>
                </c:pt>
                <c:pt idx="8">
                  <c:v>1</c:v>
                </c:pt>
                <c:pt idx="9">
                  <c:v>0.2816248454868344</c:v>
                </c:pt>
                <c:pt idx="10">
                  <c:v>0.20281160198137152</c:v>
                </c:pt>
                <c:pt idx="11">
                  <c:v>0.2270913491587751</c:v>
                </c:pt>
                <c:pt idx="12">
                  <c:v>0.13827754067546927</c:v>
                </c:pt>
                <c:pt idx="13">
                  <c:v>0.3874293552882613</c:v>
                </c:pt>
                <c:pt idx="14">
                  <c:v>0.29293589959574334</c:v>
                </c:pt>
                <c:pt idx="15">
                  <c:v>0.13380278105550542</c:v>
                </c:pt>
                <c:pt idx="16">
                  <c:v>0.25517342619080075</c:v>
                </c:pt>
                <c:pt idx="17">
                  <c:v>0.205355162119224</c:v>
                </c:pt>
                <c:pt idx="18">
                  <c:v>0.9949176116683334</c:v>
                </c:pt>
                <c:pt idx="19">
                  <c:v>0.19208120005331458</c:v>
                </c:pt>
                <c:pt idx="20">
                  <c:v>0.13754372791962172</c:v>
                </c:pt>
                <c:pt idx="21">
                  <c:v>0.33998099008322047</c:v>
                </c:pt>
                <c:pt idx="22">
                  <c:v>0.5978722675246007</c:v>
                </c:pt>
                <c:pt idx="23">
                  <c:v>0.4616518213879427</c:v>
                </c:pt>
                <c:pt idx="24">
                  <c:v>0.15219082505865272</c:v>
                </c:pt>
                <c:pt idx="25">
                  <c:v>0.64114093516024</c:v>
                </c:pt>
                <c:pt idx="26">
                  <c:v>0.38664809150759155</c:v>
                </c:pt>
                <c:pt idx="27">
                  <c:v>0.3006589794485735</c:v>
                </c:pt>
                <c:pt idx="28">
                  <c:v>0.963170393301327</c:v>
                </c:pt>
                <c:pt idx="29">
                  <c:v>0.3373976843397471</c:v>
                </c:pt>
                <c:pt idx="30">
                  <c:v>0.3076947329052014</c:v>
                </c:pt>
                <c:pt idx="31">
                  <c:v>0.5367417202228065</c:v>
                </c:pt>
                <c:pt idx="33">
                  <c:v>0.3563542416322195</c:v>
                </c:pt>
                <c:pt idx="34">
                  <c:v>0.7414580184642279</c:v>
                </c:pt>
              </c:numCache>
            </c:numRef>
          </c:val>
        </c:ser>
        <c:axId val="25026124"/>
        <c:axId val="23908525"/>
      </c:barChart>
      <c:catAx>
        <c:axId val="25026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08525"/>
        <c:crosses val="autoZero"/>
        <c:auto val="1"/>
        <c:lblOffset val="100"/>
        <c:tickLblSkip val="1"/>
        <c:noMultiLvlLbl val="0"/>
      </c:catAx>
      <c:valAx>
        <c:axId val="2390852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2612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7.28125" style="0" customWidth="1"/>
    <col min="2" max="3" width="13.7109375" style="0" customWidth="1"/>
    <col min="4" max="4" width="2.28125" style="0" customWidth="1"/>
    <col min="5" max="5" width="12.7109375" style="1" customWidth="1"/>
    <col min="6" max="6" width="2.28125" style="1" customWidth="1"/>
    <col min="7" max="7" width="13.7109375" style="0" customWidth="1"/>
    <col min="8" max="8" width="12.7109375" style="0" customWidth="1"/>
    <col min="9" max="13" width="12.7109375" style="0" hidden="1" customWidth="1"/>
    <col min="14" max="14" width="12.7109375" style="0" customWidth="1"/>
    <col min="15" max="15" width="2.28125" style="0" customWidth="1"/>
    <col min="16" max="20" width="13.7109375" style="0" customWidth="1"/>
    <col min="21" max="21" width="12.28125" style="0" customWidth="1"/>
    <col min="22" max="22" width="14.00390625" style="0" customWidth="1"/>
    <col min="23" max="23" width="13.140625" style="0" customWidth="1"/>
  </cols>
  <sheetData>
    <row r="1" ht="12.75">
      <c r="A1" t="s">
        <v>59</v>
      </c>
    </row>
    <row r="2" ht="12.75">
      <c r="A2" t="s">
        <v>60</v>
      </c>
    </row>
    <row r="3" spans="1:18" ht="20.25">
      <c r="A3" s="22" t="s">
        <v>55</v>
      </c>
      <c r="B3" s="22"/>
      <c r="C3" s="22"/>
      <c r="D3" s="22"/>
      <c r="E3" s="23"/>
      <c r="F3" s="23"/>
      <c r="G3" s="22"/>
      <c r="H3" s="22"/>
      <c r="I3" s="22"/>
      <c r="J3" s="22"/>
      <c r="K3" s="22"/>
      <c r="L3" s="22"/>
      <c r="M3" s="22"/>
      <c r="N3" s="22"/>
      <c r="O3" s="22"/>
      <c r="P3" s="24"/>
      <c r="Q3" s="24"/>
      <c r="R3" s="24"/>
    </row>
    <row r="4" spans="2:18" ht="13.5" thickBot="1">
      <c r="B4" s="10"/>
      <c r="C4" s="10"/>
      <c r="D4" s="10"/>
      <c r="P4" s="9"/>
      <c r="Q4" s="9"/>
      <c r="R4" s="9"/>
    </row>
    <row r="5" spans="1:18" ht="13.5" thickTop="1">
      <c r="A5" s="30"/>
      <c r="B5" s="31" t="s">
        <v>40</v>
      </c>
      <c r="C5" s="32"/>
      <c r="D5" s="16"/>
      <c r="P5" s="9"/>
      <c r="Q5" s="9"/>
      <c r="R5" s="9"/>
    </row>
    <row r="6" spans="1:24" ht="13.5" thickBot="1">
      <c r="A6" s="33" t="s">
        <v>44</v>
      </c>
      <c r="B6" s="27" t="s">
        <v>41</v>
      </c>
      <c r="C6" s="34" t="s">
        <v>42</v>
      </c>
      <c r="D6" s="16"/>
      <c r="E6" s="21" t="s">
        <v>56</v>
      </c>
      <c r="F6" s="21"/>
      <c r="G6" s="5" t="s">
        <v>0</v>
      </c>
      <c r="H6" s="5"/>
      <c r="I6" s="5"/>
      <c r="J6" s="5"/>
      <c r="K6" s="5"/>
      <c r="L6" s="5"/>
      <c r="M6" s="5"/>
      <c r="N6" s="5"/>
      <c r="P6" s="10" t="s">
        <v>34</v>
      </c>
      <c r="Q6" s="11" t="s">
        <v>37</v>
      </c>
      <c r="R6" s="11"/>
      <c r="W6" s="5" t="s">
        <v>46</v>
      </c>
      <c r="X6" s="5"/>
    </row>
    <row r="7" spans="1:24" ht="14.25" thickBot="1" thickTop="1">
      <c r="A7" s="33" t="s">
        <v>45</v>
      </c>
      <c r="B7" s="28" t="s">
        <v>35</v>
      </c>
      <c r="C7" s="35" t="s">
        <v>43</v>
      </c>
      <c r="D7" s="17"/>
      <c r="E7" s="13" t="s">
        <v>36</v>
      </c>
      <c r="F7" s="13"/>
      <c r="G7" s="6"/>
      <c r="H7" s="6" t="s">
        <v>58</v>
      </c>
      <c r="I7" s="6" t="s">
        <v>1</v>
      </c>
      <c r="J7" s="6" t="s">
        <v>2</v>
      </c>
      <c r="K7" s="6" t="s">
        <v>3</v>
      </c>
      <c r="L7" s="6" t="s">
        <v>4</v>
      </c>
      <c r="M7" s="6" t="s">
        <v>5</v>
      </c>
      <c r="N7" s="6" t="s">
        <v>33</v>
      </c>
      <c r="P7" s="12" t="s">
        <v>35</v>
      </c>
      <c r="Q7" s="12" t="s">
        <v>38</v>
      </c>
      <c r="R7" s="12" t="s">
        <v>39</v>
      </c>
      <c r="V7" s="6" t="s">
        <v>36</v>
      </c>
      <c r="W7" s="6" t="s">
        <v>38</v>
      </c>
      <c r="X7" s="6" t="s">
        <v>47</v>
      </c>
    </row>
    <row r="8" spans="1:23" ht="14.25" thickBot="1" thickTop="1">
      <c r="A8" s="41" t="s">
        <v>57</v>
      </c>
      <c r="B8" s="42">
        <f>+B46</f>
        <v>1925031</v>
      </c>
      <c r="C8" s="43">
        <f>+(-P8)-B8</f>
        <v>16</v>
      </c>
      <c r="D8" s="18"/>
      <c r="H8" s="1"/>
      <c r="I8" s="1"/>
      <c r="J8" s="1"/>
      <c r="K8" s="1"/>
      <c r="L8" s="1"/>
      <c r="M8" s="1"/>
      <c r="P8" s="4">
        <f>+P46</f>
        <v>-1925047</v>
      </c>
      <c r="Q8" s="4">
        <f>+Q46</f>
        <v>58134018.45</v>
      </c>
      <c r="V8" s="4">
        <f>+V46</f>
        <v>95864283.45</v>
      </c>
      <c r="W8" s="4">
        <f>+W46</f>
        <v>39655296</v>
      </c>
    </row>
    <row r="9" spans="1:4" ht="13.5" thickTop="1">
      <c r="A9" s="36"/>
      <c r="B9" s="25"/>
      <c r="C9" s="37"/>
      <c r="D9" s="19"/>
    </row>
    <row r="10" spans="1:24" ht="12.75">
      <c r="A10" s="36" t="s">
        <v>48</v>
      </c>
      <c r="B10" s="29">
        <f aca="true" t="shared" si="0" ref="B10:B43">+ROUNDDOWN(+IF(R10&gt;0,R10*(-$P$8),0),0)</f>
        <v>42384</v>
      </c>
      <c r="C10" s="38"/>
      <c r="D10" s="20"/>
      <c r="E10" s="4">
        <v>2939964</v>
      </c>
      <c r="F10" s="4"/>
      <c r="G10" s="4"/>
      <c r="H10" s="45">
        <v>1659997</v>
      </c>
      <c r="I10" s="14"/>
      <c r="J10" s="14"/>
      <c r="K10" s="14"/>
      <c r="L10" s="14"/>
      <c r="M10" s="14"/>
      <c r="N10" s="14">
        <f>SUM(G10:M10)</f>
        <v>1659997</v>
      </c>
      <c r="P10" s="4">
        <f>+IF((E10-N10)&lt;0,E10-N10,0)</f>
        <v>0</v>
      </c>
      <c r="Q10" s="4">
        <f>+IF((E10-N10)&gt;0,E10-N10,0)</f>
        <v>1279967</v>
      </c>
      <c r="R10" s="8">
        <f>+IF(Q10&gt;0,Q10/$Q$8,0)</f>
        <v>0.022017521481004724</v>
      </c>
      <c r="T10" s="15"/>
      <c r="V10" s="7">
        <f>+E10</f>
        <v>2939964</v>
      </c>
      <c r="W10" s="4">
        <f aca="true" t="shared" si="1" ref="W10:W41">+N10+P10+B10</f>
        <v>1702381</v>
      </c>
      <c r="X10" s="44">
        <f>+W10/V10</f>
        <v>0.5790482468492811</v>
      </c>
    </row>
    <row r="11" spans="1:24" ht="12.75">
      <c r="A11" s="36" t="s">
        <v>6</v>
      </c>
      <c r="B11" s="29">
        <f t="shared" si="0"/>
        <v>26528</v>
      </c>
      <c r="C11" s="38"/>
      <c r="D11" s="20"/>
      <c r="E11" s="4">
        <v>1817360</v>
      </c>
      <c r="F11" s="4"/>
      <c r="G11" s="4"/>
      <c r="H11" s="45">
        <v>1016228</v>
      </c>
      <c r="I11" s="14"/>
      <c r="J11" s="14"/>
      <c r="K11" s="14"/>
      <c r="L11" s="14"/>
      <c r="M11" s="14"/>
      <c r="N11" s="14">
        <f aca="true" t="shared" si="2" ref="N11:N46">SUM(G11:M11)</f>
        <v>1016228</v>
      </c>
      <c r="P11" s="4">
        <f aca="true" t="shared" si="3" ref="P11:P43">+IF((E11-N11)&lt;0,E11-N11,0)</f>
        <v>0</v>
      </c>
      <c r="Q11" s="4">
        <f aca="true" t="shared" si="4" ref="Q11:Q43">+IF((E11-N11)&gt;0,E11-N11,0)</f>
        <v>801132</v>
      </c>
      <c r="R11" s="8">
        <f aca="true" t="shared" si="5" ref="R11:R43">+IF(Q11&gt;0,Q11/$Q$8,0)</f>
        <v>0.013780777956869416</v>
      </c>
      <c r="T11" s="15"/>
      <c r="V11" s="7">
        <f aca="true" t="shared" si="6" ref="V11:V41">+E11</f>
        <v>1817360</v>
      </c>
      <c r="W11" s="4">
        <f t="shared" si="1"/>
        <v>1042756</v>
      </c>
      <c r="X11" s="44">
        <f aca="true" t="shared" si="7" ref="X11:X44">+W11/V11</f>
        <v>0.5737751463661575</v>
      </c>
    </row>
    <row r="12" spans="1:24" ht="12.75">
      <c r="A12" s="36" t="s">
        <v>7</v>
      </c>
      <c r="B12" s="29">
        <f t="shared" si="0"/>
        <v>41181</v>
      </c>
      <c r="C12" s="38"/>
      <c r="D12" s="20"/>
      <c r="E12" s="4">
        <v>1817215</v>
      </c>
      <c r="F12" s="3"/>
      <c r="G12" s="4"/>
      <c r="H12" s="45">
        <v>573592</v>
      </c>
      <c r="I12" s="14"/>
      <c r="J12" s="14"/>
      <c r="K12" s="14"/>
      <c r="L12" s="14"/>
      <c r="M12" s="14"/>
      <c r="N12" s="14">
        <f t="shared" si="2"/>
        <v>573592</v>
      </c>
      <c r="P12" s="4">
        <f t="shared" si="3"/>
        <v>0</v>
      </c>
      <c r="Q12" s="4">
        <f t="shared" si="4"/>
        <v>1243623</v>
      </c>
      <c r="R12" s="8">
        <f t="shared" si="5"/>
        <v>0.021392345362631644</v>
      </c>
      <c r="T12" s="15"/>
      <c r="V12" s="7">
        <f t="shared" si="6"/>
        <v>1817215</v>
      </c>
      <c r="W12" s="4">
        <f t="shared" si="1"/>
        <v>614773</v>
      </c>
      <c r="X12" s="44">
        <f t="shared" si="7"/>
        <v>0.3383050437069912</v>
      </c>
    </row>
    <row r="13" spans="1:24" ht="12.75">
      <c r="A13" s="36" t="s">
        <v>8</v>
      </c>
      <c r="B13" s="29">
        <f t="shared" si="0"/>
        <v>90916</v>
      </c>
      <c r="C13" s="38"/>
      <c r="D13" s="20"/>
      <c r="E13" s="4">
        <v>3129840</v>
      </c>
      <c r="F13" s="4"/>
      <c r="G13" s="4"/>
      <c r="H13" s="45">
        <v>384262</v>
      </c>
      <c r="I13" s="14"/>
      <c r="J13" s="14"/>
      <c r="K13" s="14"/>
      <c r="L13" s="14"/>
      <c r="M13" s="14"/>
      <c r="N13" s="14">
        <f t="shared" si="2"/>
        <v>384262</v>
      </c>
      <c r="P13" s="4">
        <f t="shared" si="3"/>
        <v>0</v>
      </c>
      <c r="Q13" s="4">
        <f t="shared" si="4"/>
        <v>2745578</v>
      </c>
      <c r="R13" s="8">
        <f t="shared" si="5"/>
        <v>0.047228422758378914</v>
      </c>
      <c r="T13" s="15"/>
      <c r="V13" s="7">
        <f t="shared" si="6"/>
        <v>3129840</v>
      </c>
      <c r="W13" s="4">
        <f t="shared" si="1"/>
        <v>475178</v>
      </c>
      <c r="X13" s="44">
        <f t="shared" si="7"/>
        <v>0.15182181836771208</v>
      </c>
    </row>
    <row r="14" spans="1:24" ht="12.75">
      <c r="A14" s="36" t="s">
        <v>9</v>
      </c>
      <c r="B14" s="29">
        <f t="shared" si="0"/>
        <v>7446</v>
      </c>
      <c r="C14" s="38"/>
      <c r="D14" s="20"/>
      <c r="E14" s="4">
        <v>2660060</v>
      </c>
      <c r="F14" s="4"/>
      <c r="G14" s="4"/>
      <c r="H14" s="45">
        <v>2435183</v>
      </c>
      <c r="I14" s="14"/>
      <c r="J14" s="14"/>
      <c r="K14" s="14"/>
      <c r="L14" s="14"/>
      <c r="M14" s="14"/>
      <c r="N14" s="14">
        <f t="shared" si="2"/>
        <v>2435183</v>
      </c>
      <c r="P14" s="4">
        <f t="shared" si="3"/>
        <v>0</v>
      </c>
      <c r="Q14" s="4">
        <f t="shared" si="4"/>
        <v>224877</v>
      </c>
      <c r="R14" s="8">
        <f t="shared" si="5"/>
        <v>0.0038682514299852254</v>
      </c>
      <c r="T14" s="15"/>
      <c r="V14" s="7">
        <f t="shared" si="6"/>
        <v>2660060</v>
      </c>
      <c r="W14" s="4">
        <f t="shared" si="1"/>
        <v>2442629</v>
      </c>
      <c r="X14" s="44">
        <f t="shared" si="7"/>
        <v>0.9182608662962489</v>
      </c>
    </row>
    <row r="15" spans="1:24" ht="12.75">
      <c r="A15" s="36" t="s">
        <v>49</v>
      </c>
      <c r="B15" s="29">
        <f t="shared" si="0"/>
        <v>0</v>
      </c>
      <c r="C15" s="38"/>
      <c r="D15" s="20"/>
      <c r="E15" s="4">
        <v>474742</v>
      </c>
      <c r="F15" s="4"/>
      <c r="G15" s="4"/>
      <c r="H15" s="45">
        <v>1352761</v>
      </c>
      <c r="I15" s="14"/>
      <c r="J15" s="14"/>
      <c r="K15" s="14"/>
      <c r="L15" s="14"/>
      <c r="M15" s="14"/>
      <c r="N15" s="14">
        <f t="shared" si="2"/>
        <v>1352761</v>
      </c>
      <c r="P15" s="4">
        <f t="shared" si="3"/>
        <v>-878019</v>
      </c>
      <c r="Q15" s="4">
        <f t="shared" si="4"/>
        <v>0</v>
      </c>
      <c r="R15" s="8">
        <f t="shared" si="5"/>
        <v>0</v>
      </c>
      <c r="T15" s="15"/>
      <c r="V15" s="7">
        <f t="shared" si="6"/>
        <v>474742</v>
      </c>
      <c r="W15" s="4">
        <f t="shared" si="1"/>
        <v>474742</v>
      </c>
      <c r="X15" s="44">
        <f t="shared" si="7"/>
        <v>1</v>
      </c>
    </row>
    <row r="16" spans="1:24" ht="12.75">
      <c r="A16" s="36" t="s">
        <v>10</v>
      </c>
      <c r="B16" s="29">
        <f t="shared" si="0"/>
        <v>7790</v>
      </c>
      <c r="C16" s="38"/>
      <c r="D16" s="20"/>
      <c r="E16" s="4">
        <v>547696.68</v>
      </c>
      <c r="F16" s="4"/>
      <c r="G16" s="4"/>
      <c r="H16" s="45">
        <v>312426</v>
      </c>
      <c r="I16" s="14"/>
      <c r="J16" s="14"/>
      <c r="K16" s="14"/>
      <c r="L16" s="14"/>
      <c r="M16" s="14"/>
      <c r="N16" s="14">
        <f t="shared" si="2"/>
        <v>312426</v>
      </c>
      <c r="P16" s="4">
        <f t="shared" si="3"/>
        <v>0</v>
      </c>
      <c r="Q16" s="4">
        <f t="shared" si="4"/>
        <v>235270.68000000005</v>
      </c>
      <c r="R16" s="8">
        <f t="shared" si="5"/>
        <v>0.004047039689890903</v>
      </c>
      <c r="T16" s="15"/>
      <c r="V16" s="7">
        <f t="shared" si="6"/>
        <v>547696.68</v>
      </c>
      <c r="W16" s="4">
        <f t="shared" si="1"/>
        <v>320216</v>
      </c>
      <c r="X16" s="44">
        <f t="shared" si="7"/>
        <v>0.5846593775226098</v>
      </c>
    </row>
    <row r="17" spans="1:24" ht="12.75">
      <c r="A17" s="36" t="s">
        <v>50</v>
      </c>
      <c r="B17" s="29">
        <f t="shared" si="0"/>
        <v>0</v>
      </c>
      <c r="C17" s="38"/>
      <c r="D17" s="20"/>
      <c r="E17" s="4">
        <v>3516993</v>
      </c>
      <c r="F17" s="4"/>
      <c r="G17" s="4"/>
      <c r="H17" s="45">
        <v>4516993</v>
      </c>
      <c r="I17" s="14"/>
      <c r="J17" s="14"/>
      <c r="K17" s="14"/>
      <c r="L17" s="14"/>
      <c r="M17" s="14"/>
      <c r="N17" s="14">
        <f t="shared" si="2"/>
        <v>4516993</v>
      </c>
      <c r="P17" s="4">
        <f t="shared" si="3"/>
        <v>-1000000</v>
      </c>
      <c r="Q17" s="4">
        <f t="shared" si="4"/>
        <v>0</v>
      </c>
      <c r="R17" s="8">
        <f t="shared" si="5"/>
        <v>0</v>
      </c>
      <c r="T17" s="15"/>
      <c r="V17" s="7">
        <f t="shared" si="6"/>
        <v>3516993</v>
      </c>
      <c r="W17" s="4">
        <f t="shared" si="1"/>
        <v>3516993</v>
      </c>
      <c r="X17" s="44">
        <f t="shared" si="7"/>
        <v>1</v>
      </c>
    </row>
    <row r="18" spans="1:24" ht="12.75">
      <c r="A18" s="36" t="s">
        <v>11</v>
      </c>
      <c r="B18" s="29">
        <f t="shared" si="0"/>
        <v>0</v>
      </c>
      <c r="C18" s="38"/>
      <c r="D18" s="20"/>
      <c r="E18" s="4">
        <v>2364879</v>
      </c>
      <c r="F18" s="4"/>
      <c r="G18" s="4"/>
      <c r="H18" s="45">
        <v>2411907</v>
      </c>
      <c r="I18" s="14"/>
      <c r="J18" s="14"/>
      <c r="K18" s="14"/>
      <c r="L18" s="14"/>
      <c r="M18" s="14"/>
      <c r="N18" s="14">
        <f t="shared" si="2"/>
        <v>2411907</v>
      </c>
      <c r="P18" s="4">
        <f t="shared" si="3"/>
        <v>-47028</v>
      </c>
      <c r="Q18" s="4">
        <f t="shared" si="4"/>
        <v>0</v>
      </c>
      <c r="R18" s="8">
        <f t="shared" si="5"/>
        <v>0</v>
      </c>
      <c r="T18" s="15"/>
      <c r="V18" s="7">
        <f t="shared" si="6"/>
        <v>2364879</v>
      </c>
      <c r="W18" s="4">
        <f t="shared" si="1"/>
        <v>2364879</v>
      </c>
      <c r="X18" s="44">
        <f t="shared" si="7"/>
        <v>1</v>
      </c>
    </row>
    <row r="19" spans="1:24" ht="12.75">
      <c r="A19" s="36" t="s">
        <v>12</v>
      </c>
      <c r="B19" s="29">
        <f t="shared" si="0"/>
        <v>106882</v>
      </c>
      <c r="C19" s="38"/>
      <c r="D19" s="20"/>
      <c r="E19" s="4">
        <v>4344290</v>
      </c>
      <c r="F19" s="4"/>
      <c r="G19" s="4"/>
      <c r="H19" s="45">
        <v>1116578</v>
      </c>
      <c r="I19" s="14"/>
      <c r="J19" s="14"/>
      <c r="K19" s="14"/>
      <c r="L19" s="14"/>
      <c r="M19" s="14"/>
      <c r="N19" s="14">
        <f t="shared" si="2"/>
        <v>1116578</v>
      </c>
      <c r="P19" s="4">
        <f t="shared" si="3"/>
        <v>0</v>
      </c>
      <c r="Q19" s="4">
        <f t="shared" si="4"/>
        <v>3227712</v>
      </c>
      <c r="R19" s="8">
        <f t="shared" si="5"/>
        <v>0.055521914466932915</v>
      </c>
      <c r="T19" s="15"/>
      <c r="V19" s="7">
        <f t="shared" si="6"/>
        <v>4344290</v>
      </c>
      <c r="W19" s="4">
        <f t="shared" si="1"/>
        <v>1223460</v>
      </c>
      <c r="X19" s="44">
        <f t="shared" si="7"/>
        <v>0.2816248454868344</v>
      </c>
    </row>
    <row r="20" spans="1:24" ht="12.75">
      <c r="A20" s="36" t="s">
        <v>13</v>
      </c>
      <c r="B20" s="29">
        <f t="shared" si="0"/>
        <v>146502</v>
      </c>
      <c r="C20" s="38"/>
      <c r="D20" s="20"/>
      <c r="E20" s="4">
        <v>5365980</v>
      </c>
      <c r="F20" s="4"/>
      <c r="G20" s="4"/>
      <c r="H20" s="45">
        <v>941781</v>
      </c>
      <c r="I20" s="14"/>
      <c r="J20" s="14"/>
      <c r="K20" s="14"/>
      <c r="L20" s="14"/>
      <c r="M20" s="14"/>
      <c r="N20" s="14">
        <f t="shared" si="2"/>
        <v>941781</v>
      </c>
      <c r="P20" s="4">
        <f t="shared" si="3"/>
        <v>0</v>
      </c>
      <c r="Q20" s="4">
        <f t="shared" si="4"/>
        <v>4424199</v>
      </c>
      <c r="R20" s="8">
        <f t="shared" si="5"/>
        <v>0.07610344369717315</v>
      </c>
      <c r="T20" s="15"/>
      <c r="V20" s="7">
        <f t="shared" si="6"/>
        <v>5365980</v>
      </c>
      <c r="W20" s="4">
        <f t="shared" si="1"/>
        <v>1088283</v>
      </c>
      <c r="X20" s="44">
        <f t="shared" si="7"/>
        <v>0.20281160198137152</v>
      </c>
    </row>
    <row r="21" spans="1:24" ht="12.75">
      <c r="A21" s="36" t="s">
        <v>14</v>
      </c>
      <c r="B21" s="29">
        <f t="shared" si="0"/>
        <v>107572</v>
      </c>
      <c r="C21" s="38"/>
      <c r="D21" s="20"/>
      <c r="E21" s="4">
        <v>4063836</v>
      </c>
      <c r="F21" s="4"/>
      <c r="G21" s="4"/>
      <c r="H21" s="45">
        <v>815290</v>
      </c>
      <c r="I21" s="14"/>
      <c r="J21" s="14"/>
      <c r="K21" s="14"/>
      <c r="L21" s="14"/>
      <c r="M21" s="14"/>
      <c r="N21" s="14">
        <f t="shared" si="2"/>
        <v>815290</v>
      </c>
      <c r="P21" s="4">
        <f t="shared" si="3"/>
        <v>0</v>
      </c>
      <c r="Q21" s="4">
        <f t="shared" si="4"/>
        <v>3248546</v>
      </c>
      <c r="R21" s="8">
        <f t="shared" si="5"/>
        <v>0.05588029327086712</v>
      </c>
      <c r="T21" s="15"/>
      <c r="V21" s="7">
        <f t="shared" si="6"/>
        <v>4063836</v>
      </c>
      <c r="W21" s="4">
        <f t="shared" si="1"/>
        <v>922862</v>
      </c>
      <c r="X21" s="44">
        <f t="shared" si="7"/>
        <v>0.2270913491587751</v>
      </c>
    </row>
    <row r="22" spans="1:24" ht="12.75">
      <c r="A22" s="36" t="s">
        <v>15</v>
      </c>
      <c r="B22" s="29">
        <f t="shared" si="0"/>
        <v>67373</v>
      </c>
      <c r="C22" s="38"/>
      <c r="D22" s="20"/>
      <c r="E22" s="4">
        <v>2282887</v>
      </c>
      <c r="F22" s="4"/>
      <c r="G22" s="4"/>
      <c r="H22" s="45">
        <v>248299</v>
      </c>
      <c r="I22" s="14"/>
      <c r="J22" s="14"/>
      <c r="K22" s="14"/>
      <c r="L22" s="14"/>
      <c r="M22" s="14"/>
      <c r="N22" s="14">
        <f t="shared" si="2"/>
        <v>248299</v>
      </c>
      <c r="P22" s="4">
        <f t="shared" si="3"/>
        <v>0</v>
      </c>
      <c r="Q22" s="4">
        <f t="shared" si="4"/>
        <v>2034588</v>
      </c>
      <c r="R22" s="8">
        <f t="shared" si="5"/>
        <v>0.03499823432556811</v>
      </c>
      <c r="T22" s="15"/>
      <c r="V22" s="7">
        <f t="shared" si="6"/>
        <v>2282887</v>
      </c>
      <c r="W22" s="4">
        <f t="shared" si="1"/>
        <v>315672</v>
      </c>
      <c r="X22" s="44">
        <f t="shared" si="7"/>
        <v>0.13827754067546927</v>
      </c>
    </row>
    <row r="23" spans="1:24" ht="12.75">
      <c r="A23" s="36" t="s">
        <v>51</v>
      </c>
      <c r="B23" s="29">
        <f t="shared" si="0"/>
        <v>32636</v>
      </c>
      <c r="C23" s="38"/>
      <c r="D23" s="20"/>
      <c r="E23" s="4">
        <v>1555672</v>
      </c>
      <c r="F23" s="4"/>
      <c r="G23" s="4"/>
      <c r="H23" s="45">
        <v>570077</v>
      </c>
      <c r="I23" s="14"/>
      <c r="J23" s="14"/>
      <c r="K23" s="14"/>
      <c r="L23" s="14"/>
      <c r="M23" s="14"/>
      <c r="N23" s="14">
        <f t="shared" si="2"/>
        <v>570077</v>
      </c>
      <c r="P23" s="4">
        <f t="shared" si="3"/>
        <v>0</v>
      </c>
      <c r="Q23" s="4">
        <f t="shared" si="4"/>
        <v>985595</v>
      </c>
      <c r="R23" s="8">
        <f t="shared" si="5"/>
        <v>0.016953842625685545</v>
      </c>
      <c r="T23" s="15"/>
      <c r="V23" s="7">
        <f t="shared" si="6"/>
        <v>1555672</v>
      </c>
      <c r="W23" s="4">
        <f t="shared" si="1"/>
        <v>602713</v>
      </c>
      <c r="X23" s="44">
        <f t="shared" si="7"/>
        <v>0.3874293552882613</v>
      </c>
    </row>
    <row r="24" spans="1:24" ht="12.75">
      <c r="A24" s="36" t="s">
        <v>16</v>
      </c>
      <c r="B24" s="29">
        <f t="shared" si="0"/>
        <v>182118</v>
      </c>
      <c r="C24" s="38"/>
      <c r="D24" s="20"/>
      <c r="E24" s="4">
        <v>7520717</v>
      </c>
      <c r="F24" s="4"/>
      <c r="G24" s="4"/>
      <c r="H24" s="45">
        <v>2020970</v>
      </c>
      <c r="I24" s="14"/>
      <c r="J24" s="14"/>
      <c r="K24" s="14"/>
      <c r="L24" s="14"/>
      <c r="M24" s="14"/>
      <c r="N24" s="14">
        <f t="shared" si="2"/>
        <v>2020970</v>
      </c>
      <c r="P24" s="4">
        <f t="shared" si="3"/>
        <v>0</v>
      </c>
      <c r="Q24" s="4">
        <f t="shared" si="4"/>
        <v>5499747</v>
      </c>
      <c r="R24" s="8">
        <f t="shared" si="5"/>
        <v>0.09460462473844349</v>
      </c>
      <c r="T24" s="15"/>
      <c r="V24" s="7">
        <f t="shared" si="6"/>
        <v>7520717</v>
      </c>
      <c r="W24" s="4">
        <f t="shared" si="1"/>
        <v>2203088</v>
      </c>
      <c r="X24" s="44">
        <f t="shared" si="7"/>
        <v>0.29293589959574334</v>
      </c>
    </row>
    <row r="25" spans="1:24" ht="12.75">
      <c r="A25" s="36" t="s">
        <v>17</v>
      </c>
      <c r="B25" s="29">
        <f t="shared" si="0"/>
        <v>128217</v>
      </c>
      <c r="C25" s="38"/>
      <c r="D25" s="20"/>
      <c r="E25" s="4">
        <v>4322100</v>
      </c>
      <c r="F25" s="4"/>
      <c r="G25" s="4"/>
      <c r="H25" s="45">
        <v>450092</v>
      </c>
      <c r="I25" s="14"/>
      <c r="J25" s="14"/>
      <c r="K25" s="14"/>
      <c r="L25" s="14"/>
      <c r="M25" s="14"/>
      <c r="N25" s="14">
        <f t="shared" si="2"/>
        <v>450092</v>
      </c>
      <c r="P25" s="4">
        <f t="shared" si="3"/>
        <v>0</v>
      </c>
      <c r="Q25" s="4">
        <f t="shared" si="4"/>
        <v>3872008</v>
      </c>
      <c r="R25" s="8">
        <f t="shared" si="5"/>
        <v>0.06660485724602443</v>
      </c>
      <c r="T25" s="15"/>
      <c r="V25" s="7">
        <f t="shared" si="6"/>
        <v>4322100</v>
      </c>
      <c r="W25" s="4">
        <f t="shared" si="1"/>
        <v>578309</v>
      </c>
      <c r="X25" s="44">
        <f t="shared" si="7"/>
        <v>0.13380278105550542</v>
      </c>
    </row>
    <row r="26" spans="1:24" ht="12.75">
      <c r="A26" s="36" t="s">
        <v>52</v>
      </c>
      <c r="B26" s="29">
        <f t="shared" si="0"/>
        <v>26760</v>
      </c>
      <c r="C26" s="38"/>
      <c r="D26" s="20"/>
      <c r="E26" s="4">
        <v>1049063</v>
      </c>
      <c r="F26" s="4"/>
      <c r="G26" s="4"/>
      <c r="H26" s="45">
        <v>240933</v>
      </c>
      <c r="I26" s="14"/>
      <c r="J26" s="14"/>
      <c r="K26" s="14"/>
      <c r="L26" s="14"/>
      <c r="M26" s="14"/>
      <c r="N26" s="14">
        <f t="shared" si="2"/>
        <v>240933</v>
      </c>
      <c r="P26" s="4">
        <f t="shared" si="3"/>
        <v>0</v>
      </c>
      <c r="Q26" s="4">
        <f t="shared" si="4"/>
        <v>808130</v>
      </c>
      <c r="R26" s="8">
        <f t="shared" si="5"/>
        <v>0.013901154978561437</v>
      </c>
      <c r="T26" s="15"/>
      <c r="V26" s="7">
        <f t="shared" si="6"/>
        <v>1049063</v>
      </c>
      <c r="W26" s="4">
        <f t="shared" si="1"/>
        <v>267693</v>
      </c>
      <c r="X26" s="44">
        <f t="shared" si="7"/>
        <v>0.25517342619080075</v>
      </c>
    </row>
    <row r="27" spans="1:24" ht="12.75">
      <c r="A27" s="36" t="s">
        <v>53</v>
      </c>
      <c r="B27" s="29">
        <f t="shared" si="0"/>
        <v>54713</v>
      </c>
      <c r="C27" s="38"/>
      <c r="D27" s="20"/>
      <c r="E27" s="4">
        <v>2010434</v>
      </c>
      <c r="F27" s="4"/>
      <c r="G27" s="4"/>
      <c r="H27" s="45">
        <v>358140</v>
      </c>
      <c r="I27" s="14"/>
      <c r="J27" s="14"/>
      <c r="K27" s="14"/>
      <c r="L27" s="14"/>
      <c r="M27" s="14"/>
      <c r="N27" s="14">
        <f t="shared" si="2"/>
        <v>358140</v>
      </c>
      <c r="P27" s="4">
        <f t="shared" si="3"/>
        <v>0</v>
      </c>
      <c r="Q27" s="4">
        <f t="shared" si="4"/>
        <v>1652294</v>
      </c>
      <c r="R27" s="8">
        <f t="shared" si="5"/>
        <v>0.028422153569533603</v>
      </c>
      <c r="T27" s="15"/>
      <c r="V27" s="7">
        <f t="shared" si="6"/>
        <v>2010434</v>
      </c>
      <c r="W27" s="4">
        <f t="shared" si="1"/>
        <v>412853</v>
      </c>
      <c r="X27" s="44">
        <f t="shared" si="7"/>
        <v>0.205355162119224</v>
      </c>
    </row>
    <row r="28" spans="1:24" ht="12.75">
      <c r="A28" s="36" t="s">
        <v>18</v>
      </c>
      <c r="B28" s="29">
        <f t="shared" si="0"/>
        <v>129</v>
      </c>
      <c r="C28" s="38"/>
      <c r="D28" s="20"/>
      <c r="E28" s="4">
        <v>741974</v>
      </c>
      <c r="F28" s="4"/>
      <c r="G28" s="4"/>
      <c r="H28" s="45">
        <v>738074</v>
      </c>
      <c r="I28" s="14"/>
      <c r="J28" s="14"/>
      <c r="K28" s="14"/>
      <c r="L28" s="14"/>
      <c r="M28" s="14"/>
      <c r="N28" s="14">
        <f t="shared" si="2"/>
        <v>738074</v>
      </c>
      <c r="P28" s="4">
        <f t="shared" si="3"/>
        <v>0</v>
      </c>
      <c r="Q28" s="4">
        <f t="shared" si="4"/>
        <v>3900</v>
      </c>
      <c r="R28" s="8">
        <f t="shared" si="5"/>
        <v>6.70863653327925E-05</v>
      </c>
      <c r="T28" s="15"/>
      <c r="V28" s="7">
        <f t="shared" si="6"/>
        <v>741974</v>
      </c>
      <c r="W28" s="4">
        <f t="shared" si="1"/>
        <v>738203</v>
      </c>
      <c r="X28" s="44">
        <f t="shared" si="7"/>
        <v>0.9949176116683334</v>
      </c>
    </row>
    <row r="29" spans="1:24" ht="12.75">
      <c r="A29" s="36" t="s">
        <v>19</v>
      </c>
      <c r="B29" s="29">
        <f t="shared" si="0"/>
        <v>62901</v>
      </c>
      <c r="C29" s="38"/>
      <c r="D29" s="20"/>
      <c r="E29" s="4">
        <v>2273299</v>
      </c>
      <c r="F29" s="4"/>
      <c r="G29" s="4"/>
      <c r="H29" s="45">
        <v>373757</v>
      </c>
      <c r="I29" s="14"/>
      <c r="J29" s="14"/>
      <c r="K29" s="14"/>
      <c r="L29" s="14"/>
      <c r="M29" s="14"/>
      <c r="N29" s="14">
        <f t="shared" si="2"/>
        <v>373757</v>
      </c>
      <c r="P29" s="4">
        <f t="shared" si="3"/>
        <v>0</v>
      </c>
      <c r="Q29" s="4">
        <f t="shared" si="4"/>
        <v>1899542</v>
      </c>
      <c r="R29" s="8">
        <f t="shared" si="5"/>
        <v>0.03267522271204701</v>
      </c>
      <c r="T29" s="15"/>
      <c r="V29" s="7">
        <f t="shared" si="6"/>
        <v>2273299</v>
      </c>
      <c r="W29" s="4">
        <f t="shared" si="1"/>
        <v>436658</v>
      </c>
      <c r="X29" s="44">
        <f t="shared" si="7"/>
        <v>0.19208120005331458</v>
      </c>
    </row>
    <row r="30" spans="1:24" ht="12.75">
      <c r="A30" s="36" t="s">
        <v>20</v>
      </c>
      <c r="B30" s="29">
        <f t="shared" si="0"/>
        <v>97244</v>
      </c>
      <c r="C30" s="38"/>
      <c r="D30" s="20"/>
      <c r="E30" s="4">
        <v>3292233</v>
      </c>
      <c r="F30" s="4"/>
      <c r="G30" s="4"/>
      <c r="H30" s="45">
        <v>355582</v>
      </c>
      <c r="I30" s="14"/>
      <c r="J30" s="14"/>
      <c r="K30" s="14"/>
      <c r="L30" s="14"/>
      <c r="M30" s="14"/>
      <c r="N30" s="14">
        <f t="shared" si="2"/>
        <v>355582</v>
      </c>
      <c r="P30" s="4">
        <f t="shared" si="3"/>
        <v>0</v>
      </c>
      <c r="Q30" s="4">
        <f t="shared" si="4"/>
        <v>2936651</v>
      </c>
      <c r="R30" s="8">
        <f t="shared" si="5"/>
        <v>0.05051519021561806</v>
      </c>
      <c r="T30" s="15"/>
      <c r="V30" s="7">
        <f t="shared" si="6"/>
        <v>3292233</v>
      </c>
      <c r="W30" s="4">
        <f t="shared" si="1"/>
        <v>452826</v>
      </c>
      <c r="X30" s="44">
        <f t="shared" si="7"/>
        <v>0.13754372791962172</v>
      </c>
    </row>
    <row r="31" spans="1:24" ht="12.75">
      <c r="A31" s="36" t="s">
        <v>21</v>
      </c>
      <c r="B31" s="29">
        <f t="shared" si="0"/>
        <v>99787</v>
      </c>
      <c r="C31" s="38"/>
      <c r="D31" s="20"/>
      <c r="E31" s="4">
        <v>4414538</v>
      </c>
      <c r="F31" s="4"/>
      <c r="G31" s="4"/>
      <c r="H31" s="45">
        <v>1401072</v>
      </c>
      <c r="I31" s="14"/>
      <c r="J31" s="14"/>
      <c r="K31" s="14"/>
      <c r="L31" s="14"/>
      <c r="M31" s="14"/>
      <c r="N31" s="14">
        <f t="shared" si="2"/>
        <v>1401072</v>
      </c>
      <c r="P31" s="4">
        <f t="shared" si="3"/>
        <v>0</v>
      </c>
      <c r="Q31" s="4">
        <f t="shared" si="4"/>
        <v>3013466</v>
      </c>
      <c r="R31" s="8">
        <f t="shared" si="5"/>
        <v>0.05183653358819203</v>
      </c>
      <c r="T31" s="15"/>
      <c r="V31" s="7">
        <f t="shared" si="6"/>
        <v>4414538</v>
      </c>
      <c r="W31" s="4">
        <f t="shared" si="1"/>
        <v>1500859</v>
      </c>
      <c r="X31" s="44">
        <f t="shared" si="7"/>
        <v>0.33998099008322047</v>
      </c>
    </row>
    <row r="32" spans="1:24" ht="12.75">
      <c r="A32" s="36" t="s">
        <v>22</v>
      </c>
      <c r="B32" s="29">
        <f t="shared" si="0"/>
        <v>66297</v>
      </c>
      <c r="C32" s="38"/>
      <c r="D32" s="20"/>
      <c r="E32" s="4">
        <v>4813877.74</v>
      </c>
      <c r="F32" s="4"/>
      <c r="G32" s="4"/>
      <c r="H32" s="45">
        <v>2811787</v>
      </c>
      <c r="I32" s="14"/>
      <c r="J32" s="14"/>
      <c r="K32" s="14"/>
      <c r="L32" s="14"/>
      <c r="M32" s="14"/>
      <c r="N32" s="14">
        <f t="shared" si="2"/>
        <v>2811787</v>
      </c>
      <c r="P32" s="4">
        <f t="shared" si="3"/>
        <v>0</v>
      </c>
      <c r="Q32" s="4">
        <f t="shared" si="4"/>
        <v>2002090.7400000002</v>
      </c>
      <c r="R32" s="8">
        <f t="shared" si="5"/>
        <v>0.03443922841360023</v>
      </c>
      <c r="T32" s="15"/>
      <c r="V32" s="7">
        <f t="shared" si="6"/>
        <v>4813877.74</v>
      </c>
      <c r="W32" s="4">
        <f t="shared" si="1"/>
        <v>2878084</v>
      </c>
      <c r="X32" s="44">
        <f t="shared" si="7"/>
        <v>0.5978722675246007</v>
      </c>
    </row>
    <row r="33" spans="1:24" ht="12.75">
      <c r="A33" s="36" t="s">
        <v>23</v>
      </c>
      <c r="B33" s="29">
        <f t="shared" si="0"/>
        <v>45315</v>
      </c>
      <c r="C33" s="38"/>
      <c r="D33" s="20"/>
      <c r="E33" s="4">
        <v>2457796</v>
      </c>
      <c r="F33" s="4"/>
      <c r="G33" s="4"/>
      <c r="H33" s="45">
        <v>1089331</v>
      </c>
      <c r="I33" s="14"/>
      <c r="J33" s="14"/>
      <c r="K33" s="14"/>
      <c r="L33" s="14"/>
      <c r="M33" s="14"/>
      <c r="N33" s="14">
        <f t="shared" si="2"/>
        <v>1089331</v>
      </c>
      <c r="P33" s="4">
        <f t="shared" si="3"/>
        <v>0</v>
      </c>
      <c r="Q33" s="4">
        <f t="shared" si="4"/>
        <v>1368465</v>
      </c>
      <c r="R33" s="8">
        <f t="shared" si="5"/>
        <v>0.023539831521830742</v>
      </c>
      <c r="T33" s="15"/>
      <c r="V33" s="7">
        <f t="shared" si="6"/>
        <v>2457796</v>
      </c>
      <c r="W33" s="4">
        <f t="shared" si="1"/>
        <v>1134646</v>
      </c>
      <c r="X33" s="44">
        <f t="shared" si="7"/>
        <v>0.4616518213879427</v>
      </c>
    </row>
    <row r="34" spans="1:24" ht="12.75">
      <c r="A34" s="36" t="s">
        <v>24</v>
      </c>
      <c r="B34" s="29">
        <f t="shared" si="0"/>
        <v>66360</v>
      </c>
      <c r="C34" s="38"/>
      <c r="D34" s="20"/>
      <c r="E34" s="4">
        <v>2285486</v>
      </c>
      <c r="F34" s="4"/>
      <c r="G34" s="4"/>
      <c r="H34" s="45">
        <v>281470</v>
      </c>
      <c r="I34" s="14"/>
      <c r="J34" s="14"/>
      <c r="K34" s="14"/>
      <c r="L34" s="14"/>
      <c r="M34" s="14"/>
      <c r="N34" s="14">
        <f t="shared" si="2"/>
        <v>281470</v>
      </c>
      <c r="P34" s="4">
        <f t="shared" si="3"/>
        <v>0</v>
      </c>
      <c r="Q34" s="4">
        <f t="shared" si="4"/>
        <v>2004016</v>
      </c>
      <c r="R34" s="8">
        <f t="shared" si="5"/>
        <v>0.03447234602788756</v>
      </c>
      <c r="T34" s="15"/>
      <c r="V34" s="7">
        <f t="shared" si="6"/>
        <v>2285486</v>
      </c>
      <c r="W34" s="4">
        <f t="shared" si="1"/>
        <v>347830</v>
      </c>
      <c r="X34" s="44">
        <f t="shared" si="7"/>
        <v>0.15219082505865272</v>
      </c>
    </row>
    <row r="35" spans="1:24" ht="12.75">
      <c r="A35" s="36" t="s">
        <v>25</v>
      </c>
      <c r="B35" s="29">
        <f t="shared" si="0"/>
        <v>29743</v>
      </c>
      <c r="C35" s="38"/>
      <c r="D35" s="20"/>
      <c r="E35" s="4">
        <v>2420120</v>
      </c>
      <c r="F35" s="4"/>
      <c r="G35" s="4"/>
      <c r="H35" s="45">
        <v>1521895</v>
      </c>
      <c r="I35" s="14"/>
      <c r="J35" s="14"/>
      <c r="K35" s="14"/>
      <c r="L35" s="14"/>
      <c r="M35" s="14"/>
      <c r="N35" s="14">
        <f t="shared" si="2"/>
        <v>1521895</v>
      </c>
      <c r="P35" s="4">
        <f t="shared" si="3"/>
        <v>0</v>
      </c>
      <c r="Q35" s="4">
        <f t="shared" si="4"/>
        <v>898225</v>
      </c>
      <c r="R35" s="8">
        <f t="shared" si="5"/>
        <v>0.015450936025909627</v>
      </c>
      <c r="T35" s="15"/>
      <c r="V35" s="7">
        <f t="shared" si="6"/>
        <v>2420120</v>
      </c>
      <c r="W35" s="4">
        <f t="shared" si="1"/>
        <v>1551638</v>
      </c>
      <c r="X35" s="44">
        <f t="shared" si="7"/>
        <v>0.64114093516024</v>
      </c>
    </row>
    <row r="36" spans="1:24" ht="12.75">
      <c r="A36" s="36" t="s">
        <v>26</v>
      </c>
      <c r="B36" s="29">
        <f t="shared" si="0"/>
        <v>17973</v>
      </c>
      <c r="C36" s="38"/>
      <c r="D36" s="20"/>
      <c r="E36" s="4">
        <v>855623</v>
      </c>
      <c r="F36" s="4"/>
      <c r="G36" s="4"/>
      <c r="H36" s="45">
        <v>312852</v>
      </c>
      <c r="I36" s="14"/>
      <c r="J36" s="14"/>
      <c r="K36" s="14"/>
      <c r="L36" s="14"/>
      <c r="M36" s="14"/>
      <c r="N36" s="14">
        <f t="shared" si="2"/>
        <v>312852</v>
      </c>
      <c r="P36" s="4">
        <f t="shared" si="3"/>
        <v>0</v>
      </c>
      <c r="Q36" s="4">
        <f t="shared" si="4"/>
        <v>542771</v>
      </c>
      <c r="R36" s="8">
        <f t="shared" si="5"/>
        <v>0.009336547076421826</v>
      </c>
      <c r="T36" s="15"/>
      <c r="V36" s="7">
        <f t="shared" si="6"/>
        <v>855623</v>
      </c>
      <c r="W36" s="4">
        <f t="shared" si="1"/>
        <v>330825</v>
      </c>
      <c r="X36" s="44">
        <f t="shared" si="7"/>
        <v>0.38664809150759155</v>
      </c>
    </row>
    <row r="37" spans="1:24" ht="12.75">
      <c r="A37" s="36" t="s">
        <v>27</v>
      </c>
      <c r="B37" s="29">
        <f t="shared" si="0"/>
        <v>113990</v>
      </c>
      <c r="C37" s="38"/>
      <c r="D37" s="20"/>
      <c r="E37" s="4">
        <v>4759329</v>
      </c>
      <c r="F37" s="4"/>
      <c r="G37" s="4"/>
      <c r="H37" s="45">
        <v>1316945</v>
      </c>
      <c r="I37" s="14"/>
      <c r="J37" s="14"/>
      <c r="K37" s="14"/>
      <c r="L37" s="14"/>
      <c r="M37" s="14"/>
      <c r="N37" s="14">
        <f t="shared" si="2"/>
        <v>1316945</v>
      </c>
      <c r="P37" s="4">
        <f t="shared" si="3"/>
        <v>0</v>
      </c>
      <c r="Q37" s="4">
        <f t="shared" si="4"/>
        <v>3442384</v>
      </c>
      <c r="R37" s="8">
        <f t="shared" si="5"/>
        <v>0.059214623240964</v>
      </c>
      <c r="T37" s="15"/>
      <c r="V37" s="7">
        <f t="shared" si="6"/>
        <v>4759329</v>
      </c>
      <c r="W37" s="4">
        <f t="shared" si="1"/>
        <v>1430935</v>
      </c>
      <c r="X37" s="44">
        <f t="shared" si="7"/>
        <v>0.3006589794485735</v>
      </c>
    </row>
    <row r="38" spans="1:24" ht="12.75">
      <c r="A38" s="36" t="s">
        <v>28</v>
      </c>
      <c r="B38" s="29">
        <f t="shared" si="0"/>
        <v>3429</v>
      </c>
      <c r="C38" s="38"/>
      <c r="D38" s="20"/>
      <c r="E38" s="4">
        <v>2718628</v>
      </c>
      <c r="F38" s="4"/>
      <c r="G38" s="4"/>
      <c r="H38" s="45">
        <v>2615073</v>
      </c>
      <c r="I38" s="14"/>
      <c r="J38" s="14"/>
      <c r="K38" s="14"/>
      <c r="L38" s="14"/>
      <c r="M38" s="14"/>
      <c r="N38" s="14">
        <f t="shared" si="2"/>
        <v>2615073</v>
      </c>
      <c r="P38" s="4">
        <f t="shared" si="3"/>
        <v>0</v>
      </c>
      <c r="Q38" s="4">
        <f t="shared" si="4"/>
        <v>103555</v>
      </c>
      <c r="R38" s="8">
        <f t="shared" si="5"/>
        <v>0.0017813150159070072</v>
      </c>
      <c r="T38" s="15"/>
      <c r="V38" s="7">
        <f t="shared" si="6"/>
        <v>2718628</v>
      </c>
      <c r="W38" s="4">
        <f t="shared" si="1"/>
        <v>2618502</v>
      </c>
      <c r="X38" s="44">
        <f t="shared" si="7"/>
        <v>0.963170393301327</v>
      </c>
    </row>
    <row r="39" spans="1:24" ht="12.75">
      <c r="A39" s="36" t="s">
        <v>29</v>
      </c>
      <c r="B39" s="29">
        <f t="shared" si="0"/>
        <v>47618</v>
      </c>
      <c r="C39" s="38"/>
      <c r="D39" s="20"/>
      <c r="E39" s="4">
        <v>2098408</v>
      </c>
      <c r="F39" s="4"/>
      <c r="G39" s="4"/>
      <c r="H39" s="45">
        <v>660380</v>
      </c>
      <c r="I39" s="14"/>
      <c r="J39" s="14"/>
      <c r="K39" s="14"/>
      <c r="L39" s="14"/>
      <c r="M39" s="14"/>
      <c r="N39" s="14">
        <f t="shared" si="2"/>
        <v>660380</v>
      </c>
      <c r="P39" s="4">
        <f t="shared" si="3"/>
        <v>0</v>
      </c>
      <c r="Q39" s="4">
        <f t="shared" si="4"/>
        <v>1438028</v>
      </c>
      <c r="R39" s="8">
        <f t="shared" si="5"/>
        <v>0.024736428658149984</v>
      </c>
      <c r="T39" s="15"/>
      <c r="V39" s="7">
        <f t="shared" si="6"/>
        <v>2098408</v>
      </c>
      <c r="W39" s="4">
        <f t="shared" si="1"/>
        <v>707998</v>
      </c>
      <c r="X39" s="44">
        <f t="shared" si="7"/>
        <v>0.3373976843397471</v>
      </c>
    </row>
    <row r="40" spans="1:24" ht="12.75">
      <c r="A40" s="36" t="s">
        <v>54</v>
      </c>
      <c r="B40" s="29">
        <f t="shared" si="0"/>
        <v>115061</v>
      </c>
      <c r="C40" s="38"/>
      <c r="D40" s="20"/>
      <c r="E40" s="4">
        <v>4852865</v>
      </c>
      <c r="F40" s="4"/>
      <c r="G40" s="4"/>
      <c r="H40" s="45">
        <v>1378140</v>
      </c>
      <c r="I40" s="14"/>
      <c r="J40" s="14"/>
      <c r="K40" s="14"/>
      <c r="L40" s="14"/>
      <c r="M40" s="14"/>
      <c r="N40" s="14">
        <f t="shared" si="2"/>
        <v>1378140</v>
      </c>
      <c r="P40" s="4">
        <f t="shared" si="3"/>
        <v>0</v>
      </c>
      <c r="Q40" s="4">
        <f t="shared" si="4"/>
        <v>3474725</v>
      </c>
      <c r="R40" s="8">
        <f t="shared" si="5"/>
        <v>0.059770941225894214</v>
      </c>
      <c r="T40" s="15"/>
      <c r="V40" s="7">
        <f t="shared" si="6"/>
        <v>4852865</v>
      </c>
      <c r="W40" s="4">
        <f t="shared" si="1"/>
        <v>1493201</v>
      </c>
      <c r="X40" s="44">
        <f t="shared" si="7"/>
        <v>0.3076947329052014</v>
      </c>
    </row>
    <row r="41" spans="1:24" ht="12.75">
      <c r="A41" s="36" t="s">
        <v>30</v>
      </c>
      <c r="B41" s="29">
        <f t="shared" si="0"/>
        <v>39156</v>
      </c>
      <c r="C41" s="38"/>
      <c r="D41" s="20"/>
      <c r="E41" s="4">
        <v>2467971</v>
      </c>
      <c r="F41" s="4"/>
      <c r="G41" s="4"/>
      <c r="H41" s="45">
        <v>1285507</v>
      </c>
      <c r="I41" s="14"/>
      <c r="J41" s="14"/>
      <c r="K41" s="14"/>
      <c r="L41" s="14"/>
      <c r="M41" s="14"/>
      <c r="N41" s="14">
        <f t="shared" si="2"/>
        <v>1285507</v>
      </c>
      <c r="P41" s="4">
        <f t="shared" si="3"/>
        <v>0</v>
      </c>
      <c r="Q41" s="4">
        <f t="shared" si="4"/>
        <v>1182464</v>
      </c>
      <c r="R41" s="8">
        <f t="shared" si="5"/>
        <v>0.0203403107427885</v>
      </c>
      <c r="T41" s="15"/>
      <c r="V41" s="7">
        <f t="shared" si="6"/>
        <v>2467971</v>
      </c>
      <c r="W41" s="4">
        <f t="shared" si="1"/>
        <v>1324663</v>
      </c>
      <c r="X41" s="44">
        <f t="shared" si="7"/>
        <v>0.5367417202228065</v>
      </c>
    </row>
    <row r="42" spans="1:24" ht="12.75">
      <c r="A42" s="36" t="s">
        <v>32</v>
      </c>
      <c r="B42" s="29">
        <f>+ROUNDDOWN(+IF(R42&gt;0,R42*(-$P$8),0),0)</f>
        <v>19450</v>
      </c>
      <c r="C42" s="38"/>
      <c r="D42" s="20"/>
      <c r="E42" s="4">
        <v>2196680</v>
      </c>
      <c r="F42" s="4"/>
      <c r="G42" s="4"/>
      <c r="H42" s="45">
        <v>1609296</v>
      </c>
      <c r="I42" s="14"/>
      <c r="J42" s="14"/>
      <c r="K42" s="14"/>
      <c r="L42" s="14"/>
      <c r="M42" s="14"/>
      <c r="N42" s="14">
        <f>SUM(G42:M42)</f>
        <v>1609296</v>
      </c>
      <c r="P42" s="4">
        <f>+IF((E42-N42)&lt;0,E42-N42,0)</f>
        <v>0</v>
      </c>
      <c r="Q42" s="4">
        <f>+IF((E42-N42)&gt;0,E42-N42,0)</f>
        <v>587384</v>
      </c>
      <c r="R42" s="8">
        <f>+IF(Q42&gt;0,Q42/$Q$8,0)</f>
        <v>0.010103963490932562</v>
      </c>
      <c r="T42" s="15"/>
      <c r="V42" s="7"/>
      <c r="W42" s="4"/>
      <c r="X42" s="44"/>
    </row>
    <row r="43" spans="1:24" ht="12.75">
      <c r="A43" s="36" t="s">
        <v>31</v>
      </c>
      <c r="B43" s="29">
        <f t="shared" si="0"/>
        <v>31560</v>
      </c>
      <c r="C43" s="38"/>
      <c r="D43" s="20"/>
      <c r="E43" s="4">
        <v>1431727.03</v>
      </c>
      <c r="F43" s="4"/>
      <c r="G43" s="4"/>
      <c r="H43" s="45">
        <v>478642</v>
      </c>
      <c r="I43" s="14"/>
      <c r="J43" s="14"/>
      <c r="K43" s="14"/>
      <c r="L43" s="14"/>
      <c r="M43" s="14"/>
      <c r="N43" s="14">
        <f t="shared" si="2"/>
        <v>478642</v>
      </c>
      <c r="P43" s="4">
        <f t="shared" si="3"/>
        <v>0</v>
      </c>
      <c r="Q43" s="4">
        <f t="shared" si="4"/>
        <v>953085.03</v>
      </c>
      <c r="R43" s="8">
        <f t="shared" si="5"/>
        <v>0.016394618080973207</v>
      </c>
      <c r="T43" s="15"/>
      <c r="V43" s="7">
        <f>+E43</f>
        <v>1431727.03</v>
      </c>
      <c r="W43" s="4">
        <f>+N43+P43+B43</f>
        <v>510202</v>
      </c>
      <c r="X43" s="44">
        <f t="shared" si="7"/>
        <v>0.3563542416322195</v>
      </c>
    </row>
    <row r="44" spans="20:24" ht="12.75">
      <c r="T44" s="15"/>
      <c r="V44" s="7">
        <f>+E42</f>
        <v>2196680</v>
      </c>
      <c r="W44" s="4">
        <f>+N42+P42+B42</f>
        <v>1628746</v>
      </c>
      <c r="X44" s="44">
        <f t="shared" si="7"/>
        <v>0.7414580184642279</v>
      </c>
    </row>
    <row r="45" spans="1:18" ht="12.75">
      <c r="A45" s="36"/>
      <c r="B45" s="25"/>
      <c r="C45" s="37"/>
      <c r="D45" s="19"/>
      <c r="E45" s="4"/>
      <c r="F45" s="4"/>
      <c r="G45" s="4"/>
      <c r="H45" s="4"/>
      <c r="I45" s="14"/>
      <c r="J45" s="14"/>
      <c r="K45" s="14"/>
      <c r="L45" s="14"/>
      <c r="M45" s="14"/>
      <c r="N45" s="14"/>
      <c r="R45" s="8"/>
    </row>
    <row r="46" spans="1:23" s="2" customFormat="1" ht="13.5" thickBot="1">
      <c r="A46" s="39" t="s">
        <v>33</v>
      </c>
      <c r="B46" s="26">
        <f>SUM(B10:B43)</f>
        <v>1925031</v>
      </c>
      <c r="C46" s="40"/>
      <c r="D46" s="18"/>
      <c r="E46" s="4">
        <f>SUM(E10:E43)</f>
        <v>95864283.45</v>
      </c>
      <c r="F46" s="4"/>
      <c r="G46" s="4"/>
      <c r="H46" s="4">
        <f aca="true" t="shared" si="8" ref="H46:M46">SUM(H10:H43)</f>
        <v>39655312</v>
      </c>
      <c r="I46" s="14">
        <f t="shared" si="8"/>
        <v>0</v>
      </c>
      <c r="J46" s="14">
        <f t="shared" si="8"/>
        <v>0</v>
      </c>
      <c r="K46" s="14">
        <f t="shared" si="8"/>
        <v>0</v>
      </c>
      <c r="L46" s="14">
        <f t="shared" si="8"/>
        <v>0</v>
      </c>
      <c r="M46" s="14">
        <f t="shared" si="8"/>
        <v>0</v>
      </c>
      <c r="N46" s="14">
        <f t="shared" si="2"/>
        <v>39655312</v>
      </c>
      <c r="P46" s="4">
        <f>SUM(P10:P43)</f>
        <v>-1925047</v>
      </c>
      <c r="Q46" s="4">
        <f>SUM(Q10:Q43)</f>
        <v>58134018.45</v>
      </c>
      <c r="R46" s="8">
        <f>+Q46/$Q$8</f>
        <v>1</v>
      </c>
      <c r="T46"/>
      <c r="V46" s="4">
        <f>SUM(V10:V44)</f>
        <v>95864283.45</v>
      </c>
      <c r="W46" s="4">
        <f>SUM(W10:W44)</f>
        <v>39655296</v>
      </c>
    </row>
    <row r="47" spans="7:13" ht="13.5" thickTop="1">
      <c r="G47" s="2"/>
      <c r="H47" s="1"/>
      <c r="I47" s="1"/>
      <c r="J47" s="1"/>
      <c r="K47" s="1"/>
      <c r="L47" s="1"/>
      <c r="M47" s="1"/>
    </row>
    <row r="48" spans="8:13" ht="12.75">
      <c r="H48" s="1"/>
      <c r="I48" s="1"/>
      <c r="J48" s="1"/>
      <c r="K48" s="1"/>
      <c r="L48" s="1"/>
      <c r="M48" s="1"/>
    </row>
    <row r="49" spans="8:13" ht="12.75">
      <c r="H49" s="1"/>
      <c r="I49" s="1"/>
      <c r="J49" s="1"/>
      <c r="K49" s="1"/>
      <c r="L49" s="1"/>
      <c r="M49" s="1"/>
    </row>
    <row r="50" spans="8:13" ht="12.75">
      <c r="H50" s="1"/>
      <c r="I50" s="1"/>
      <c r="J50" s="1"/>
      <c r="K50" s="1"/>
      <c r="L50" s="1"/>
      <c r="M50" s="1"/>
    </row>
    <row r="51" spans="8:13" ht="12.75">
      <c r="H51" s="1"/>
      <c r="I51" s="1"/>
      <c r="J51" s="1"/>
      <c r="K51" s="1"/>
      <c r="L51" s="1"/>
      <c r="M51" s="1"/>
    </row>
    <row r="52" spans="8:13" ht="12.75">
      <c r="H52" s="1"/>
      <c r="I52" s="1"/>
      <c r="J52" s="1"/>
      <c r="K52" s="1"/>
      <c r="L52" s="1"/>
      <c r="M52" s="1"/>
    </row>
    <row r="53" spans="8:13" ht="12.75">
      <c r="H53" s="1"/>
      <c r="I53" s="1"/>
      <c r="J53" s="1"/>
      <c r="K53" s="1"/>
      <c r="L53" s="1"/>
      <c r="M53" s="1"/>
    </row>
    <row r="54" spans="8:13" ht="12.75">
      <c r="H54" s="1"/>
      <c r="I54" s="1"/>
      <c r="J54" s="1"/>
      <c r="K54" s="1"/>
      <c r="L54" s="1"/>
      <c r="M54" s="1"/>
    </row>
    <row r="55" spans="8:13" ht="12.75">
      <c r="H55" s="1"/>
      <c r="I55" s="1"/>
      <c r="J55" s="1"/>
      <c r="K55" s="1"/>
      <c r="L55" s="1"/>
      <c r="M55" s="1"/>
    </row>
    <row r="56" spans="8:13" ht="12.75">
      <c r="H56" s="1"/>
      <c r="I56" s="1"/>
      <c r="J56" s="1"/>
      <c r="K56" s="1"/>
      <c r="L56" s="1"/>
      <c r="M56" s="1"/>
    </row>
    <row r="57" spans="8:13" ht="12.75">
      <c r="H57" s="1"/>
      <c r="I57" s="1"/>
      <c r="J57" s="1"/>
      <c r="K57" s="1"/>
      <c r="L57" s="1"/>
      <c r="M57" s="1"/>
    </row>
    <row r="58" spans="8:13" ht="12.75">
      <c r="H58" s="1"/>
      <c r="I58" s="1"/>
      <c r="J58" s="1"/>
      <c r="K58" s="1"/>
      <c r="L58" s="1"/>
      <c r="M58" s="1"/>
    </row>
    <row r="59" spans="8:13" ht="12.75">
      <c r="H59" s="1"/>
      <c r="I59" s="1"/>
      <c r="J59" s="1"/>
      <c r="K59" s="1"/>
      <c r="L59" s="1"/>
      <c r="M59" s="1"/>
    </row>
    <row r="60" spans="8:13" ht="12.75">
      <c r="H60" s="1"/>
      <c r="I60" s="1"/>
      <c r="J60" s="1"/>
      <c r="K60" s="1"/>
      <c r="L60" s="1"/>
      <c r="M60" s="1"/>
    </row>
    <row r="61" spans="8:13" ht="12.75">
      <c r="H61" s="1"/>
      <c r="I61" s="1"/>
      <c r="J61" s="1"/>
      <c r="K61" s="1"/>
      <c r="L61" s="1"/>
      <c r="M61" s="1"/>
    </row>
    <row r="62" spans="8:13" ht="12.75">
      <c r="H62" s="1"/>
      <c r="I62" s="1"/>
      <c r="J62" s="1"/>
      <c r="K62" s="1"/>
      <c r="L62" s="1"/>
      <c r="M62" s="1"/>
    </row>
    <row r="63" spans="8:13" ht="12.75">
      <c r="H63" s="1"/>
      <c r="I63" s="1"/>
      <c r="J63" s="1"/>
      <c r="K63" s="1"/>
      <c r="L63" s="1"/>
      <c r="M63" s="1"/>
    </row>
    <row r="64" spans="8:13" ht="12.75">
      <c r="H64" s="1"/>
      <c r="I64" s="1"/>
      <c r="J64" s="1"/>
      <c r="K64" s="1"/>
      <c r="L64" s="1"/>
      <c r="M64" s="1"/>
    </row>
    <row r="65" spans="8:13" ht="12.75">
      <c r="H65" s="1"/>
      <c r="I65" s="1"/>
      <c r="J65" s="1"/>
      <c r="K65" s="1"/>
      <c r="L65" s="1"/>
      <c r="M65" s="1"/>
    </row>
    <row r="66" spans="8:13" ht="12.75">
      <c r="H66" s="1"/>
      <c r="I66" s="1"/>
      <c r="J66" s="1"/>
      <c r="K66" s="1"/>
      <c r="L66" s="1"/>
      <c r="M66" s="1"/>
    </row>
    <row r="67" spans="8:13" ht="12.75">
      <c r="H67" s="1"/>
      <c r="I67" s="1"/>
      <c r="J67" s="1"/>
      <c r="K67" s="1"/>
      <c r="L67" s="1"/>
      <c r="M67" s="1"/>
    </row>
    <row r="68" spans="8:13" ht="12.75">
      <c r="H68" s="1"/>
      <c r="I68" s="1"/>
      <c r="J68" s="1"/>
      <c r="K68" s="1"/>
      <c r="L68" s="1"/>
      <c r="M68" s="1"/>
    </row>
    <row r="69" spans="8:13" ht="12.75">
      <c r="H69" s="1"/>
      <c r="I69" s="1"/>
      <c r="J69" s="1"/>
      <c r="K69" s="1"/>
      <c r="L69" s="1"/>
      <c r="M69" s="1"/>
    </row>
    <row r="70" spans="8:13" ht="12.75">
      <c r="H70" s="1"/>
      <c r="I70" s="1"/>
      <c r="J70" s="1"/>
      <c r="K70" s="1"/>
      <c r="L70" s="1"/>
      <c r="M70" s="1"/>
    </row>
    <row r="71" spans="8:13" ht="12.75">
      <c r="H71" s="1"/>
      <c r="I71" s="1"/>
      <c r="J71" s="1"/>
      <c r="K71" s="1"/>
      <c r="L71" s="1"/>
      <c r="M71" s="1"/>
    </row>
    <row r="72" spans="8:13" ht="12.75">
      <c r="H72" s="1"/>
      <c r="I72" s="1"/>
      <c r="J72" s="1"/>
      <c r="K72" s="1"/>
      <c r="L72" s="1"/>
      <c r="M72" s="1"/>
    </row>
    <row r="73" spans="8:13" ht="12.75">
      <c r="H73" s="1"/>
      <c r="I73" s="1"/>
      <c r="J73" s="1"/>
      <c r="K73" s="1"/>
      <c r="L73" s="1"/>
      <c r="M73" s="1"/>
    </row>
    <row r="74" spans="8:13" ht="12.75">
      <c r="H74" s="1"/>
      <c r="I74" s="1"/>
      <c r="J74" s="1"/>
      <c r="K74" s="1"/>
      <c r="L74" s="1"/>
      <c r="M74" s="1"/>
    </row>
    <row r="75" spans="8:13" ht="12.75">
      <c r="H75" s="1"/>
      <c r="I75" s="1"/>
      <c r="J75" s="1"/>
      <c r="K75" s="1"/>
      <c r="L75" s="1"/>
      <c r="M75" s="1"/>
    </row>
    <row r="76" spans="8:13" ht="12.75">
      <c r="H76" s="1"/>
      <c r="I76" s="1"/>
      <c r="J76" s="1"/>
      <c r="K76" s="1"/>
      <c r="L76" s="1"/>
      <c r="M76" s="1"/>
    </row>
    <row r="77" spans="8:13" ht="12.75">
      <c r="H77" s="1"/>
      <c r="I77" s="1"/>
      <c r="J77" s="1"/>
      <c r="K77" s="1"/>
      <c r="L77" s="1"/>
      <c r="M77" s="1"/>
    </row>
    <row r="78" spans="8:13" ht="12.75">
      <c r="H78" s="1"/>
      <c r="I78" s="1"/>
      <c r="J78" s="1"/>
      <c r="K78" s="1"/>
      <c r="L78" s="1"/>
      <c r="M78" s="1"/>
    </row>
    <row r="79" spans="8:13" ht="12.75">
      <c r="H79" s="1"/>
      <c r="I79" s="1"/>
      <c r="J79" s="1"/>
      <c r="K79" s="1"/>
      <c r="L79" s="1"/>
      <c r="M79" s="1"/>
    </row>
    <row r="80" spans="8:13" ht="12.75">
      <c r="H80" s="1"/>
      <c r="I80" s="1"/>
      <c r="J80" s="1"/>
      <c r="K80" s="1"/>
      <c r="L80" s="1"/>
      <c r="M80" s="1"/>
    </row>
    <row r="81" spans="8:13" ht="12.75">
      <c r="H81" s="1"/>
      <c r="I81" s="1"/>
      <c r="J81" s="1"/>
      <c r="K81" s="1"/>
      <c r="L81" s="1"/>
      <c r="M81" s="1"/>
    </row>
    <row r="82" spans="8:13" ht="12.75">
      <c r="H82" s="1"/>
      <c r="I82" s="1"/>
      <c r="J82" s="1"/>
      <c r="K82" s="1"/>
      <c r="L82" s="1"/>
      <c r="M82" s="1"/>
    </row>
    <row r="83" spans="8:13" ht="12.75">
      <c r="H83" s="1"/>
      <c r="I83" s="1"/>
      <c r="J83" s="1"/>
      <c r="K83" s="1"/>
      <c r="L83" s="1"/>
      <c r="M83" s="1"/>
    </row>
    <row r="84" spans="8:13" ht="12.75">
      <c r="H84" s="1"/>
      <c r="I84" s="1"/>
      <c r="J84" s="1"/>
      <c r="K84" s="1"/>
      <c r="L84" s="1"/>
      <c r="M84" s="1"/>
    </row>
    <row r="85" spans="8:13" ht="12.75">
      <c r="H85" s="1"/>
      <c r="I85" s="1"/>
      <c r="J85" s="1"/>
      <c r="K85" s="1"/>
      <c r="L85" s="1"/>
      <c r="M85" s="1"/>
    </row>
    <row r="86" spans="8:13" ht="12.75">
      <c r="H86" s="1"/>
      <c r="I86" s="1"/>
      <c r="J86" s="1"/>
      <c r="K86" s="1"/>
      <c r="L86" s="1"/>
      <c r="M86" s="1"/>
    </row>
    <row r="87" spans="8:13" ht="12.75">
      <c r="H87" s="1"/>
      <c r="I87" s="1"/>
      <c r="J87" s="1"/>
      <c r="K87" s="1"/>
      <c r="L87" s="1"/>
      <c r="M87" s="1"/>
    </row>
    <row r="88" spans="8:13" ht="12.75">
      <c r="H88" s="1"/>
      <c r="I88" s="1"/>
      <c r="J88" s="1"/>
      <c r="K88" s="1"/>
      <c r="L88" s="1"/>
      <c r="M88" s="1"/>
    </row>
    <row r="89" spans="8:13" ht="12.75">
      <c r="H89" s="1"/>
      <c r="I89" s="1"/>
      <c r="J89" s="1"/>
      <c r="K89" s="1"/>
      <c r="L89" s="1"/>
      <c r="M89" s="1"/>
    </row>
    <row r="90" spans="8:13" ht="12.75">
      <c r="H90" s="1"/>
      <c r="I90" s="1"/>
      <c r="J90" s="1"/>
      <c r="K90" s="1"/>
      <c r="L90" s="1"/>
      <c r="M90" s="1"/>
    </row>
    <row r="91" spans="8:13" ht="12.75">
      <c r="H91" s="1"/>
      <c r="I91" s="1"/>
      <c r="J91" s="1"/>
      <c r="K91" s="1"/>
      <c r="L91" s="1"/>
      <c r="M91" s="1"/>
    </row>
    <row r="92" spans="8:13" ht="12.75">
      <c r="H92" s="1"/>
      <c r="I92" s="1"/>
      <c r="J92" s="1"/>
      <c r="K92" s="1"/>
      <c r="L92" s="1"/>
      <c r="M92" s="1"/>
    </row>
    <row r="93" spans="8:13" ht="12.75">
      <c r="H93" s="1"/>
      <c r="I93" s="1"/>
      <c r="J93" s="1"/>
      <c r="K93" s="1"/>
      <c r="L93" s="1"/>
      <c r="M93" s="1"/>
    </row>
    <row r="94" spans="8:13" ht="12.75">
      <c r="H94" s="1"/>
      <c r="I94" s="1"/>
      <c r="J94" s="1"/>
      <c r="K94" s="1"/>
      <c r="L94" s="1"/>
      <c r="M94" s="1"/>
    </row>
    <row r="95" spans="8:13" ht="12.75">
      <c r="H95" s="1"/>
      <c r="I95" s="1"/>
      <c r="J95" s="1"/>
      <c r="K95" s="1"/>
      <c r="L95" s="1"/>
      <c r="M95" s="1"/>
    </row>
    <row r="96" spans="8:13" ht="12.75">
      <c r="H96" s="1"/>
      <c r="I96" s="1"/>
      <c r="J96" s="1"/>
      <c r="K96" s="1"/>
      <c r="L96" s="1"/>
      <c r="M96" s="1"/>
    </row>
    <row r="97" spans="8:13" ht="12.75">
      <c r="H97" s="1"/>
      <c r="I97" s="1"/>
      <c r="J97" s="1"/>
      <c r="K97" s="1"/>
      <c r="L97" s="1"/>
      <c r="M97" s="1"/>
    </row>
    <row r="98" spans="8:13" ht="12.75">
      <c r="H98" s="1"/>
      <c r="I98" s="1"/>
      <c r="J98" s="1"/>
      <c r="K98" s="1"/>
      <c r="L98" s="1"/>
      <c r="M98" s="1"/>
    </row>
    <row r="99" spans="8:13" ht="12.75">
      <c r="H99" s="1"/>
      <c r="I99" s="1"/>
      <c r="J99" s="1"/>
      <c r="K99" s="1"/>
      <c r="L99" s="1"/>
      <c r="M99" s="1"/>
    </row>
    <row r="100" spans="8:13" ht="12.75">
      <c r="H100" s="1"/>
      <c r="I100" s="1"/>
      <c r="J100" s="1"/>
      <c r="K100" s="1"/>
      <c r="L100" s="1"/>
      <c r="M100" s="1"/>
    </row>
    <row r="101" spans="8:13" ht="12.75">
      <c r="H101" s="1"/>
      <c r="I101" s="1"/>
      <c r="J101" s="1"/>
      <c r="K101" s="1"/>
      <c r="L101" s="1"/>
      <c r="M101" s="1"/>
    </row>
    <row r="102" spans="8:13" ht="12.75">
      <c r="H102" s="1"/>
      <c r="I102" s="1"/>
      <c r="J102" s="1"/>
      <c r="K102" s="1"/>
      <c r="L102" s="1"/>
      <c r="M102" s="1"/>
    </row>
    <row r="103" spans="8:13" ht="12.75">
      <c r="H103" s="1"/>
      <c r="I103" s="1"/>
      <c r="J103" s="1"/>
      <c r="K103" s="1"/>
      <c r="L103" s="1"/>
      <c r="M103" s="1"/>
    </row>
    <row r="104" spans="8:13" ht="12.75">
      <c r="H104" s="1"/>
      <c r="I104" s="1"/>
      <c r="J104" s="1"/>
      <c r="K104" s="1"/>
      <c r="L104" s="1"/>
      <c r="M104" s="1"/>
    </row>
    <row r="105" spans="8:13" ht="12.75">
      <c r="H105" s="1"/>
      <c r="I105" s="1"/>
      <c r="J105" s="1"/>
      <c r="K105" s="1"/>
      <c r="L105" s="1"/>
      <c r="M105" s="1"/>
    </row>
    <row r="106" spans="8:13" ht="12.75">
      <c r="H106" s="1"/>
      <c r="I106" s="1"/>
      <c r="J106" s="1"/>
      <c r="K106" s="1"/>
      <c r="L106" s="1"/>
      <c r="M106" s="1"/>
    </row>
    <row r="107" spans="8:13" ht="12.75">
      <c r="H107" s="1"/>
      <c r="I107" s="1"/>
      <c r="J107" s="1"/>
      <c r="K107" s="1"/>
      <c r="L107" s="1"/>
      <c r="M107" s="1"/>
    </row>
    <row r="108" spans="8:13" ht="12.75">
      <c r="H108" s="1"/>
      <c r="I108" s="1"/>
      <c r="J108" s="1"/>
      <c r="K108" s="1"/>
      <c r="L108" s="1"/>
      <c r="M108" s="1"/>
    </row>
    <row r="109" spans="8:13" ht="12.75">
      <c r="H109" s="1"/>
      <c r="I109" s="1"/>
      <c r="J109" s="1"/>
      <c r="K109" s="1"/>
      <c r="L109" s="1"/>
      <c r="M109" s="1"/>
    </row>
    <row r="110" spans="8:13" ht="12.75">
      <c r="H110" s="1"/>
      <c r="I110" s="1"/>
      <c r="J110" s="1"/>
      <c r="K110" s="1"/>
      <c r="L110" s="1"/>
      <c r="M110" s="1"/>
    </row>
    <row r="111" spans="8:13" ht="12.75">
      <c r="H111" s="1"/>
      <c r="I111" s="1"/>
      <c r="J111" s="1"/>
      <c r="K111" s="1"/>
      <c r="L111" s="1"/>
      <c r="M111" s="1"/>
    </row>
    <row r="112" spans="8:13" ht="12.75">
      <c r="H112" s="1"/>
      <c r="I112" s="1"/>
      <c r="J112" s="1"/>
      <c r="K112" s="1"/>
      <c r="L112" s="1"/>
      <c r="M112" s="1"/>
    </row>
    <row r="113" spans="8:13" ht="12.75">
      <c r="H113" s="1"/>
      <c r="I113" s="1"/>
      <c r="J113" s="1"/>
      <c r="K113" s="1"/>
      <c r="L113" s="1"/>
      <c r="M113" s="1"/>
    </row>
    <row r="114" spans="8:13" ht="12.75">
      <c r="H114" s="1"/>
      <c r="I114" s="1"/>
      <c r="J114" s="1"/>
      <c r="K114" s="1"/>
      <c r="L114" s="1"/>
      <c r="M114" s="1"/>
    </row>
    <row r="115" spans="8:13" ht="12.75">
      <c r="H115" s="1"/>
      <c r="I115" s="1"/>
      <c r="J115" s="1"/>
      <c r="K115" s="1"/>
      <c r="L115" s="1"/>
      <c r="M115" s="1"/>
    </row>
    <row r="116" spans="8:13" ht="12.75">
      <c r="H116" s="1"/>
      <c r="I116" s="1"/>
      <c r="J116" s="1"/>
      <c r="K116" s="1"/>
      <c r="L116" s="1"/>
      <c r="M116" s="1"/>
    </row>
    <row r="117" spans="8:13" ht="12.75">
      <c r="H117" s="1"/>
      <c r="I117" s="1"/>
      <c r="J117" s="1"/>
      <c r="K117" s="1"/>
      <c r="L117" s="1"/>
      <c r="M117" s="1"/>
    </row>
    <row r="118" spans="8:13" ht="12.75">
      <c r="H118" s="1"/>
      <c r="I118" s="1"/>
      <c r="J118" s="1"/>
      <c r="K118" s="1"/>
      <c r="L118" s="1"/>
      <c r="M118" s="1"/>
    </row>
    <row r="119" spans="8:13" ht="12.75">
      <c r="H119" s="1"/>
      <c r="I119" s="1"/>
      <c r="J119" s="1"/>
      <c r="K119" s="1"/>
      <c r="L119" s="1"/>
      <c r="M119" s="1"/>
    </row>
    <row r="120" spans="8:13" ht="12.75">
      <c r="H120" s="1"/>
      <c r="I120" s="1"/>
      <c r="J120" s="1"/>
      <c r="K120" s="1"/>
      <c r="L120" s="1"/>
      <c r="M120" s="1"/>
    </row>
    <row r="121" spans="8:13" ht="12.75">
      <c r="H121" s="1"/>
      <c r="I121" s="1"/>
      <c r="J121" s="1"/>
      <c r="K121" s="1"/>
      <c r="L121" s="1"/>
      <c r="M121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flaqua</dc:creator>
  <cp:keywords/>
  <dc:description/>
  <cp:lastModifiedBy>SysAdmin</cp:lastModifiedBy>
  <cp:lastPrinted>2007-11-29T13:22:20Z</cp:lastPrinted>
  <dcterms:created xsi:type="dcterms:W3CDTF">2007-10-16T17:24:38Z</dcterms:created>
  <dcterms:modified xsi:type="dcterms:W3CDTF">2015-09-24T22:00:56Z</dcterms:modified>
  <cp:category/>
  <cp:version/>
  <cp:contentType/>
  <cp:contentStatus/>
</cp:coreProperties>
</file>